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45" windowWidth="28695" windowHeight="12540"/>
  </bookViews>
  <sheets>
    <sheet name="CASO TESTA DI BACINO" sheetId="1" r:id="rId1"/>
    <sheet name="Foglio3" sheetId="3" r:id="rId2"/>
  </sheets>
  <calcPr calcId="125725"/>
</workbook>
</file>

<file path=xl/calcChain.xml><?xml version="1.0" encoding="utf-8"?>
<calcChain xmlns="http://schemas.openxmlformats.org/spreadsheetml/2006/main">
  <c r="C50" i="1"/>
  <c r="C46"/>
  <c r="C117"/>
  <c r="C112"/>
  <c r="C110"/>
  <c r="C91"/>
  <c r="C73"/>
  <c r="C48"/>
  <c r="C34"/>
  <c r="C35"/>
  <c r="C30"/>
  <c r="C31"/>
  <c r="C12"/>
</calcChain>
</file>

<file path=xl/sharedStrings.xml><?xml version="1.0" encoding="utf-8"?>
<sst xmlns="http://schemas.openxmlformats.org/spreadsheetml/2006/main" count="127" uniqueCount="81">
  <si>
    <t>QidroS = QidroM1 + (QidroM2 -QidroM1). (PS. AS) - (PM1 . AM1) / (PM2 . AM2) - (PM1 . AM1)</t>
  </si>
  <si>
    <t>DATI DI IMPUT</t>
  </si>
  <si>
    <t>QIdrolOglio</t>
  </si>
  <si>
    <t xml:space="preserve">FONTE </t>
  </si>
  <si>
    <t xml:space="preserve">File Excel Imput regionalizzazione </t>
  </si>
  <si>
    <t>QidrolMella</t>
  </si>
  <si>
    <t>QidroM1</t>
  </si>
  <si>
    <t>QidroM2</t>
  </si>
  <si>
    <t>COSA RAPPRESENTA</t>
  </si>
  <si>
    <t xml:space="preserve">Qidro= portata dello scorrimento superficiale, afflussi e deflussi dalle piogge alle portate, calcolato come valore complessivo di TUTTO il bacino di monte (si considera l'area di tutto il bacino di monte) </t>
  </si>
  <si>
    <t>Qfaldanat= contributo della falda, che può essere positivo o negativo (si considera l'interbacino o sottobacino del singolo corpo idrico, quindi nel tratto M1 - M2). Attenzione a considerare anche eventuali contributi di corpi idrici a monte</t>
  </si>
  <si>
    <t>Qcolat= contributo di eventuali colature naturali (si considera l'interbacino o sottobacino del singolo corpo idrico, quindi nel tratto M1 - M2). Attenzione a considerare anche eventuali contributi di corpi idrici a monte</t>
  </si>
  <si>
    <t xml:space="preserve">POglio </t>
  </si>
  <si>
    <t xml:space="preserve">Precipitazioni Oglio </t>
  </si>
  <si>
    <t>Somma</t>
  </si>
  <si>
    <t xml:space="preserve">Aoglio </t>
  </si>
  <si>
    <t xml:space="preserve">Pmella </t>
  </si>
  <si>
    <t>Amella</t>
  </si>
  <si>
    <t>Precipitazioni Mella</t>
  </si>
  <si>
    <t>Area del bacino del Mella a Monte di M1</t>
  </si>
  <si>
    <t>Area del bacino dell'Oglio a Monte di M1</t>
  </si>
  <si>
    <t xml:space="preserve">Pinterbacino (M1P4) </t>
  </si>
  <si>
    <t xml:space="preserve">Ainterbacino (M1P4) </t>
  </si>
  <si>
    <t xml:space="preserve">Operazione di ricostruzione del bacino </t>
  </si>
  <si>
    <t xml:space="preserve">Area dell'interbacino </t>
  </si>
  <si>
    <t>Cartografia delle piogge</t>
  </si>
  <si>
    <t xml:space="preserve">ESEMPIO DI CALCOLO PORTATA NATURALE  OGLIO SUB LACUALE P4 (dopo confluenza Oglio + Mella) </t>
  </si>
  <si>
    <t xml:space="preserve">PS </t>
  </si>
  <si>
    <t>Somma di tutte le aree a monte di P4</t>
  </si>
  <si>
    <t>Media pesata delle piogge su tutte le aree a monte di P4</t>
  </si>
  <si>
    <t xml:space="preserve">AS </t>
  </si>
  <si>
    <t>PM1</t>
  </si>
  <si>
    <t>Media pesata delle piogge sulle aree a monte di M</t>
  </si>
  <si>
    <t xml:space="preserve">formula </t>
  </si>
  <si>
    <t>formula</t>
  </si>
  <si>
    <t xml:space="preserve">AM1 </t>
  </si>
  <si>
    <t xml:space="preserve">somme delle aree a monte di M1 </t>
  </si>
  <si>
    <t xml:space="preserve">AM2 </t>
  </si>
  <si>
    <t xml:space="preserve">PM2 </t>
  </si>
  <si>
    <t>Area del bacino ubicato a monte di M2</t>
  </si>
  <si>
    <t>Precipitazioni afferenti al bacino ubicato a monte di M2</t>
  </si>
  <si>
    <t>QfaldaS = QfaldaM2,1* (QIdroS/QIdroM2,1) * (As/Am2,1)</t>
  </si>
  <si>
    <t>Portate idrologiche Oglio</t>
  </si>
  <si>
    <t>Portate idrologiche Mella</t>
  </si>
  <si>
    <t xml:space="preserve">Somma delle portate di Oglio e Mella (confluenti) </t>
  </si>
  <si>
    <t xml:space="preserve">Portate idrologiche fino al punto M2 dell'Oglio </t>
  </si>
  <si>
    <t>QfaldaM2,1</t>
  </si>
  <si>
    <t xml:space="preserve">portata di falda nell'interbacino </t>
  </si>
  <si>
    <t>QidroS</t>
  </si>
  <si>
    <t xml:space="preserve">QidroS </t>
  </si>
  <si>
    <t>Dato precedentemente calcolato</t>
  </si>
  <si>
    <t>AS</t>
  </si>
  <si>
    <t>AM2,1</t>
  </si>
  <si>
    <t>QfaldaS</t>
  </si>
  <si>
    <t xml:space="preserve">formula di regionalizzazione </t>
  </si>
  <si>
    <t>Qcolature M2,1</t>
  </si>
  <si>
    <t xml:space="preserve">Portata delle colature dell'interbacino </t>
  </si>
  <si>
    <t xml:space="preserve">Somma delle aree contribuenti alla portata di falda interbacino che tiene conto anche dell'affluente Gambara </t>
  </si>
  <si>
    <t xml:space="preserve">QcolatureS = QColatureM2,1 * ( As / Am2,1) </t>
  </si>
  <si>
    <t>QcolatureS</t>
  </si>
  <si>
    <t xml:space="preserve">Dato precedentemente calcolato </t>
  </si>
  <si>
    <t xml:space="preserve">Dato relativo solo all'interbacino da M1 a S </t>
  </si>
  <si>
    <t>QnatinterbacP4</t>
  </si>
  <si>
    <t>QidrointerbacP4</t>
  </si>
  <si>
    <t xml:space="preserve">Portata idrologica relativa all'interbacino P, data dalla differenza tra la portata idrologica così come precedentemente calcolata, che abbiamo detto tiene conto di tutto il bacino di monte, meno le portate idrologiche di Oglio e Mella </t>
  </si>
  <si>
    <t>Portate idrologiche Oglio (M1)</t>
  </si>
  <si>
    <t>Portate idrologiche Mella (M1)</t>
  </si>
  <si>
    <t xml:space="preserve">Portata naturale relativa all'interbacino </t>
  </si>
  <si>
    <t>formula di regionalizzazione</t>
  </si>
  <si>
    <t xml:space="preserve">QnatOglio </t>
  </si>
  <si>
    <t xml:space="preserve">file excel portate naturalizzate </t>
  </si>
  <si>
    <t xml:space="preserve">QnatMella </t>
  </si>
  <si>
    <t xml:space="preserve">portate naturali provenienti dall'Oglio </t>
  </si>
  <si>
    <t xml:space="preserve">portate naturali provenienti dal Mella </t>
  </si>
  <si>
    <t xml:space="preserve">QnatP4 </t>
  </si>
  <si>
    <t xml:space="preserve">Portata naturale a cui applicare i fattori correttivi </t>
  </si>
  <si>
    <t xml:space="preserve">Qnat P4 = Qnat corpi idrici di monte + Qnat interbacino P4 </t>
  </si>
  <si>
    <t>QidroM2 - QidroM1</t>
  </si>
  <si>
    <t xml:space="preserve">FATTORE MOLTIPLICATIVO </t>
  </si>
  <si>
    <t xml:space="preserve">Precipitazioni nell'interbacino (media annua delle precipitazioni in base alla mappa delle precipitazioni) </t>
  </si>
  <si>
    <t>Area dell'interbacino (elaborazione GIS)</t>
  </si>
</sst>
</file>

<file path=xl/styles.xml><?xml version="1.0" encoding="utf-8"?>
<styleSheet xmlns="http://schemas.openxmlformats.org/spreadsheetml/2006/main">
  <fonts count="3">
    <font>
      <sz val="11"/>
      <color theme="1"/>
      <name val="Calibri"/>
      <family val="2"/>
      <scheme val="minor"/>
    </font>
    <font>
      <sz val="11"/>
      <color rgb="FFFF0000"/>
      <name val="Calibri"/>
      <family val="2"/>
      <scheme val="minor"/>
    </font>
    <font>
      <b/>
      <sz val="11"/>
      <color theme="1"/>
      <name val="Calibri"/>
      <family val="2"/>
      <scheme val="minor"/>
    </font>
  </fonts>
  <fills count="6">
    <fill>
      <patternFill patternType="none"/>
    </fill>
    <fill>
      <patternFill patternType="gray125"/>
    </fill>
    <fill>
      <patternFill patternType="solid">
        <fgColor them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00B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s>
  <cellStyleXfs count="1">
    <xf numFmtId="0" fontId="0" fillId="0" borderId="0"/>
  </cellStyleXfs>
  <cellXfs count="20">
    <xf numFmtId="0" fontId="0" fillId="0" borderId="0" xfId="0"/>
    <xf numFmtId="0" fontId="2" fillId="3" borderId="1" xfId="0" applyFont="1" applyFill="1" applyBorder="1"/>
    <xf numFmtId="0" fontId="0" fillId="3" borderId="1" xfId="0" applyFill="1" applyBorder="1"/>
    <xf numFmtId="0" fontId="1" fillId="0" borderId="0" xfId="0" applyFont="1"/>
    <xf numFmtId="0" fontId="0" fillId="0" borderId="11" xfId="0" applyBorder="1"/>
    <xf numFmtId="0" fontId="2" fillId="4" borderId="1" xfId="0" applyFont="1" applyFill="1" applyBorder="1"/>
    <xf numFmtId="0" fontId="2" fillId="0" borderId="0" xfId="0" applyFont="1"/>
    <xf numFmtId="0" fontId="0" fillId="3" borderId="1" xfId="0" applyFont="1" applyFill="1" applyBorder="1"/>
    <xf numFmtId="0" fontId="2" fillId="5" borderId="1" xfId="0" applyFont="1" applyFill="1" applyBorder="1"/>
    <xf numFmtId="0" fontId="2" fillId="5" borderId="0" xfId="0" applyFont="1" applyFill="1"/>
    <xf numFmtId="0" fontId="0" fillId="5" borderId="0" xfId="0" applyFill="1"/>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cellXfs>
  <cellStyles count="1">
    <cellStyle name="Normale"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17"/>
  <sheetViews>
    <sheetView tabSelected="1" topLeftCell="A109" workbookViewId="0">
      <selection activeCell="J125" sqref="J125"/>
    </sheetView>
  </sheetViews>
  <sheetFormatPr defaultRowHeight="15"/>
  <cols>
    <col min="2" max="2" width="36" bestFit="1" customWidth="1"/>
    <col min="3" max="3" width="12" bestFit="1" customWidth="1"/>
    <col min="8" max="8" width="10.85546875" customWidth="1"/>
    <col min="9" max="9" width="21.140625" customWidth="1"/>
  </cols>
  <sheetData>
    <row r="1" spans="1:10">
      <c r="A1" s="17" t="s">
        <v>26</v>
      </c>
      <c r="B1" s="18"/>
      <c r="C1" s="18"/>
      <c r="D1" s="18"/>
      <c r="E1" s="18"/>
      <c r="F1" s="18"/>
      <c r="G1" s="18"/>
      <c r="H1" s="18"/>
      <c r="I1" s="18"/>
      <c r="J1" s="19"/>
    </row>
    <row r="4" spans="1:10">
      <c r="B4" s="11" t="s">
        <v>0</v>
      </c>
      <c r="C4" s="12"/>
      <c r="D4" s="12"/>
      <c r="E4" s="12"/>
      <c r="F4" s="12"/>
      <c r="G4" s="12"/>
      <c r="H4" s="12"/>
      <c r="I4" s="13"/>
    </row>
    <row r="5" spans="1:10">
      <c r="B5" s="14"/>
      <c r="C5" s="15"/>
      <c r="D5" s="15"/>
      <c r="E5" s="15"/>
      <c r="F5" s="15"/>
      <c r="G5" s="15"/>
      <c r="H5" s="15"/>
      <c r="I5" s="16"/>
    </row>
    <row r="8" spans="1:10">
      <c r="B8" s="1" t="s">
        <v>1</v>
      </c>
      <c r="E8" s="1" t="s">
        <v>3</v>
      </c>
      <c r="I8" s="1" t="s">
        <v>8</v>
      </c>
    </row>
    <row r="10" spans="1:10">
      <c r="B10" s="2" t="s">
        <v>2</v>
      </c>
      <c r="C10">
        <v>65.989999999999995</v>
      </c>
      <c r="E10" t="s">
        <v>4</v>
      </c>
      <c r="I10" t="s">
        <v>42</v>
      </c>
    </row>
    <row r="11" spans="1:10">
      <c r="B11" s="2" t="s">
        <v>5</v>
      </c>
      <c r="C11">
        <v>16.38</v>
      </c>
      <c r="E11" t="s">
        <v>4</v>
      </c>
      <c r="I11" t="s">
        <v>43</v>
      </c>
    </row>
    <row r="12" spans="1:10">
      <c r="B12" s="2" t="s">
        <v>6</v>
      </c>
      <c r="C12">
        <f>C10+C11</f>
        <v>82.36999999999999</v>
      </c>
      <c r="E12" t="s">
        <v>14</v>
      </c>
      <c r="I12" t="s">
        <v>44</v>
      </c>
    </row>
    <row r="14" spans="1:10">
      <c r="B14" s="2" t="s">
        <v>7</v>
      </c>
      <c r="C14">
        <v>83.74</v>
      </c>
      <c r="E14" t="s">
        <v>4</v>
      </c>
      <c r="I14" t="s">
        <v>45</v>
      </c>
    </row>
    <row r="18" spans="2:9">
      <c r="B18" s="2" t="s">
        <v>12</v>
      </c>
      <c r="C18">
        <v>1194.0999999999999</v>
      </c>
      <c r="E18" t="s">
        <v>4</v>
      </c>
      <c r="I18" t="s">
        <v>13</v>
      </c>
    </row>
    <row r="19" spans="2:9">
      <c r="B19" s="2" t="s">
        <v>15</v>
      </c>
      <c r="C19">
        <v>2605</v>
      </c>
      <c r="E19" t="s">
        <v>4</v>
      </c>
      <c r="I19" t="s">
        <v>20</v>
      </c>
    </row>
    <row r="22" spans="2:9">
      <c r="B22" s="2" t="s">
        <v>16</v>
      </c>
      <c r="C22">
        <v>1126.5999999999999</v>
      </c>
      <c r="E22" t="s">
        <v>4</v>
      </c>
      <c r="I22" t="s">
        <v>18</v>
      </c>
    </row>
    <row r="23" spans="2:9">
      <c r="B23" s="2" t="s">
        <v>17</v>
      </c>
      <c r="C23">
        <v>973</v>
      </c>
      <c r="E23" t="s">
        <v>4</v>
      </c>
      <c r="I23" t="s">
        <v>19</v>
      </c>
    </row>
    <row r="26" spans="2:9">
      <c r="B26" s="2" t="s">
        <v>21</v>
      </c>
      <c r="C26">
        <v>807.8</v>
      </c>
      <c r="E26" t="s">
        <v>25</v>
      </c>
      <c r="I26" t="s">
        <v>79</v>
      </c>
    </row>
    <row r="27" spans="2:9">
      <c r="B27" s="2" t="s">
        <v>22</v>
      </c>
      <c r="C27">
        <v>162.69999999999999</v>
      </c>
      <c r="E27" t="s">
        <v>23</v>
      </c>
      <c r="I27" t="s">
        <v>80</v>
      </c>
    </row>
    <row r="30" spans="2:9">
      <c r="B30" s="2" t="s">
        <v>27</v>
      </c>
      <c r="C30">
        <f>((C18*C19)+(C22*C23)+(C26*C27))/C31</f>
        <v>1159.7405191541686</v>
      </c>
      <c r="E30" t="s">
        <v>33</v>
      </c>
      <c r="I30" t="s">
        <v>29</v>
      </c>
    </row>
    <row r="31" spans="2:9">
      <c r="B31" s="2" t="s">
        <v>30</v>
      </c>
      <c r="C31">
        <f>C19+C23+C27</f>
        <v>3740.7</v>
      </c>
      <c r="E31" t="s">
        <v>33</v>
      </c>
      <c r="I31" t="s">
        <v>28</v>
      </c>
    </row>
    <row r="34" spans="2:9">
      <c r="B34" s="2" t="s">
        <v>35</v>
      </c>
      <c r="C34">
        <f xml:space="preserve"> C19+C23</f>
        <v>3578</v>
      </c>
      <c r="E34" t="s">
        <v>33</v>
      </c>
      <c r="I34" t="s">
        <v>36</v>
      </c>
    </row>
    <row r="35" spans="2:9">
      <c r="B35" s="2" t="s">
        <v>31</v>
      </c>
      <c r="C35">
        <f>((C19*C18) + (C23*C22)) / (C19+C23)</f>
        <v>1175.7440749021796</v>
      </c>
      <c r="E35" t="s">
        <v>34</v>
      </c>
      <c r="I35" t="s">
        <v>32</v>
      </c>
    </row>
    <row r="39" spans="2:9">
      <c r="B39" s="2" t="s">
        <v>37</v>
      </c>
      <c r="C39">
        <v>3999</v>
      </c>
      <c r="E39" t="s">
        <v>4</v>
      </c>
      <c r="I39" t="s">
        <v>39</v>
      </c>
    </row>
    <row r="40" spans="2:9">
      <c r="B40" s="2" t="s">
        <v>38</v>
      </c>
      <c r="C40">
        <v>1138.2</v>
      </c>
      <c r="E40" t="s">
        <v>4</v>
      </c>
      <c r="I40" t="s">
        <v>40</v>
      </c>
    </row>
    <row r="46" spans="2:9">
      <c r="B46" s="2" t="s">
        <v>77</v>
      </c>
      <c r="C46">
        <f>C14-C12</f>
        <v>1.3700000000000045</v>
      </c>
      <c r="E46" s="3"/>
    </row>
    <row r="48" spans="2:9">
      <c r="B48" s="2" t="s">
        <v>78</v>
      </c>
      <c r="C48">
        <f>((C30*C31)-(C35*C34))/((C40*C39)-(C35*C34))</f>
        <v>0.38112005382057751</v>
      </c>
      <c r="E48" s="3"/>
    </row>
    <row r="50" spans="2:9">
      <c r="B50" s="5" t="s">
        <v>48</v>
      </c>
      <c r="C50" s="6">
        <f>C12+(C46*C48)</f>
        <v>82.892134473734188</v>
      </c>
      <c r="E50" s="3"/>
      <c r="I50" t="s">
        <v>9</v>
      </c>
    </row>
    <row r="52" spans="2:9" s="4" customFormat="1" ht="15.75" thickBot="1"/>
    <row r="53" spans="2:9" ht="15.75" thickTop="1"/>
    <row r="55" spans="2:9">
      <c r="B55" s="11" t="s">
        <v>41</v>
      </c>
      <c r="C55" s="12"/>
      <c r="D55" s="12"/>
      <c r="E55" s="12"/>
      <c r="F55" s="12"/>
      <c r="G55" s="12"/>
      <c r="H55" s="13"/>
    </row>
    <row r="56" spans="2:9">
      <c r="B56" s="14"/>
      <c r="C56" s="15"/>
      <c r="D56" s="15"/>
      <c r="E56" s="15"/>
      <c r="F56" s="15"/>
      <c r="G56" s="15"/>
      <c r="H56" s="16"/>
    </row>
    <row r="59" spans="2:9">
      <c r="B59" s="1" t="s">
        <v>1</v>
      </c>
      <c r="E59" s="1" t="s">
        <v>3</v>
      </c>
      <c r="I59" s="1" t="s">
        <v>8</v>
      </c>
    </row>
    <row r="62" spans="2:9">
      <c r="B62" s="2" t="s">
        <v>46</v>
      </c>
      <c r="C62">
        <v>18.739999999999998</v>
      </c>
      <c r="E62" t="s">
        <v>4</v>
      </c>
      <c r="I62" t="s">
        <v>47</v>
      </c>
    </row>
    <row r="64" spans="2:9">
      <c r="B64" s="2" t="s">
        <v>49</v>
      </c>
      <c r="C64">
        <v>82.89</v>
      </c>
      <c r="E64" t="s">
        <v>50</v>
      </c>
    </row>
    <row r="66" spans="2:9">
      <c r="B66" s="2" t="s">
        <v>7</v>
      </c>
      <c r="C66">
        <v>83.74</v>
      </c>
      <c r="E66" t="s">
        <v>4</v>
      </c>
      <c r="I66" t="s">
        <v>45</v>
      </c>
    </row>
    <row r="68" spans="2:9">
      <c r="B68" s="2" t="s">
        <v>51</v>
      </c>
      <c r="C68">
        <v>162.74</v>
      </c>
      <c r="E68" t="s">
        <v>23</v>
      </c>
      <c r="I68" t="s">
        <v>24</v>
      </c>
    </row>
    <row r="70" spans="2:9">
      <c r="B70" s="2" t="s">
        <v>52</v>
      </c>
      <c r="C70">
        <v>420.55</v>
      </c>
      <c r="E70" t="s">
        <v>4</v>
      </c>
      <c r="I70" t="s">
        <v>57</v>
      </c>
    </row>
    <row r="73" spans="2:9">
      <c r="B73" s="5" t="s">
        <v>53</v>
      </c>
      <c r="C73" s="6">
        <f xml:space="preserve"> C62*(C64/C66)*(C68/C70)</f>
        <v>7.1781981726535111</v>
      </c>
      <c r="E73" t="s">
        <v>54</v>
      </c>
      <c r="I73" t="s">
        <v>10</v>
      </c>
    </row>
    <row r="75" spans="2:9" s="4" customFormat="1" ht="15.75" thickBot="1"/>
    <row r="76" spans="2:9" ht="15.75" thickTop="1"/>
    <row r="78" spans="2:9">
      <c r="B78" s="11" t="s">
        <v>58</v>
      </c>
      <c r="C78" s="12"/>
      <c r="D78" s="12"/>
      <c r="E78" s="12"/>
      <c r="F78" s="12"/>
      <c r="G78" s="12"/>
      <c r="H78" s="13"/>
    </row>
    <row r="79" spans="2:9">
      <c r="B79" s="14"/>
      <c r="C79" s="15"/>
      <c r="D79" s="15"/>
      <c r="E79" s="15"/>
      <c r="F79" s="15"/>
      <c r="G79" s="15"/>
      <c r="H79" s="16"/>
    </row>
    <row r="82" spans="2:9">
      <c r="B82" s="1" t="s">
        <v>1</v>
      </c>
      <c r="E82" s="1" t="s">
        <v>3</v>
      </c>
      <c r="I82" s="1" t="s">
        <v>8</v>
      </c>
    </row>
    <row r="84" spans="2:9">
      <c r="B84" s="2" t="s">
        <v>55</v>
      </c>
      <c r="C84">
        <v>6.84</v>
      </c>
      <c r="E84" t="s">
        <v>4</v>
      </c>
      <c r="I84" t="s">
        <v>56</v>
      </c>
    </row>
    <row r="86" spans="2:9">
      <c r="B86" s="2" t="s">
        <v>51</v>
      </c>
      <c r="C86">
        <v>162.74</v>
      </c>
      <c r="E86" t="s">
        <v>23</v>
      </c>
      <c r="I86" t="s">
        <v>24</v>
      </c>
    </row>
    <row r="88" spans="2:9">
      <c r="B88" s="2" t="s">
        <v>52</v>
      </c>
      <c r="C88">
        <v>420.55</v>
      </c>
      <c r="E88" t="s">
        <v>4</v>
      </c>
      <c r="I88" t="s">
        <v>57</v>
      </c>
    </row>
    <row r="91" spans="2:9">
      <c r="B91" s="5" t="s">
        <v>59</v>
      </c>
      <c r="C91">
        <f>C84*(C86/C88)</f>
        <v>2.6468710022589468</v>
      </c>
      <c r="E91" t="s">
        <v>54</v>
      </c>
      <c r="I91" t="s">
        <v>11</v>
      </c>
    </row>
    <row r="93" spans="2:9" s="4" customFormat="1" ht="15.75" thickBot="1"/>
    <row r="94" spans="2:9" ht="15.75" thickTop="1"/>
    <row r="95" spans="2:9">
      <c r="B95" s="11" t="s">
        <v>76</v>
      </c>
      <c r="C95" s="12"/>
      <c r="D95" s="12"/>
      <c r="E95" s="12"/>
      <c r="F95" s="12"/>
      <c r="G95" s="12"/>
      <c r="H95" s="13"/>
    </row>
    <row r="96" spans="2:9">
      <c r="B96" s="14"/>
      <c r="C96" s="15"/>
      <c r="D96" s="15"/>
      <c r="E96" s="15"/>
      <c r="F96" s="15"/>
      <c r="G96" s="15"/>
      <c r="H96" s="16"/>
    </row>
    <row r="99" spans="2:9">
      <c r="B99" s="1" t="s">
        <v>1</v>
      </c>
      <c r="E99" s="1" t="s">
        <v>3</v>
      </c>
      <c r="I99" s="1" t="s">
        <v>8</v>
      </c>
    </row>
    <row r="101" spans="2:9">
      <c r="B101" s="2" t="s">
        <v>48</v>
      </c>
      <c r="C101">
        <v>82.89</v>
      </c>
      <c r="E101" t="s">
        <v>50</v>
      </c>
    </row>
    <row r="103" spans="2:9">
      <c r="B103" s="7" t="s">
        <v>59</v>
      </c>
      <c r="C103">
        <v>2.64</v>
      </c>
      <c r="E103" t="s">
        <v>60</v>
      </c>
      <c r="I103" t="s">
        <v>61</v>
      </c>
    </row>
    <row r="105" spans="2:9">
      <c r="B105" s="7" t="s">
        <v>53</v>
      </c>
      <c r="C105">
        <v>7.17</v>
      </c>
      <c r="E105" t="s">
        <v>50</v>
      </c>
      <c r="I105" t="s">
        <v>61</v>
      </c>
    </row>
    <row r="107" spans="2:9">
      <c r="B107" s="2" t="s">
        <v>2</v>
      </c>
      <c r="C107">
        <v>65.989999999999995</v>
      </c>
      <c r="E107" t="s">
        <v>4</v>
      </c>
      <c r="I107" t="s">
        <v>65</v>
      </c>
    </row>
    <row r="108" spans="2:9">
      <c r="B108" s="2" t="s">
        <v>5</v>
      </c>
      <c r="C108">
        <v>16.38</v>
      </c>
      <c r="E108" t="s">
        <v>4</v>
      </c>
      <c r="I108" t="s">
        <v>66</v>
      </c>
    </row>
    <row r="110" spans="2:9">
      <c r="B110" s="2" t="s">
        <v>63</v>
      </c>
      <c r="C110">
        <f>C101-C107-C108</f>
        <v>0.52000000000000668</v>
      </c>
      <c r="E110" t="s">
        <v>34</v>
      </c>
      <c r="I110" t="s">
        <v>64</v>
      </c>
    </row>
    <row r="112" spans="2:9">
      <c r="B112" s="2" t="s">
        <v>62</v>
      </c>
      <c r="C112">
        <f>C110+C105+C103</f>
        <v>10.330000000000007</v>
      </c>
      <c r="E112" t="s">
        <v>68</v>
      </c>
      <c r="I112" t="s">
        <v>67</v>
      </c>
    </row>
    <row r="114" spans="2:12">
      <c r="B114" s="2" t="s">
        <v>69</v>
      </c>
      <c r="C114">
        <v>67.14</v>
      </c>
      <c r="E114" t="s">
        <v>70</v>
      </c>
      <c r="I114" t="s">
        <v>72</v>
      </c>
    </row>
    <row r="115" spans="2:12">
      <c r="B115" s="2" t="s">
        <v>71</v>
      </c>
      <c r="C115">
        <v>19.239999999999998</v>
      </c>
      <c r="E115" t="s">
        <v>70</v>
      </c>
      <c r="I115" t="s">
        <v>73</v>
      </c>
    </row>
    <row r="117" spans="2:12">
      <c r="B117" s="8" t="s">
        <v>74</v>
      </c>
      <c r="C117" s="6">
        <f>C114+C115+C112</f>
        <v>96.710000000000008</v>
      </c>
      <c r="E117" t="s">
        <v>33</v>
      </c>
      <c r="I117" s="9" t="s">
        <v>75</v>
      </c>
      <c r="J117" s="10"/>
      <c r="K117" s="10"/>
      <c r="L117" s="10"/>
    </row>
  </sheetData>
  <mergeCells count="5">
    <mergeCell ref="B95:H96"/>
    <mergeCell ref="A1:J1"/>
    <mergeCell ref="B4:I5"/>
    <mergeCell ref="B55:H56"/>
    <mergeCell ref="B78:H79"/>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CASO TESTA DI BACINO</vt:lpstr>
      <vt:lpstr>Foglio3</vt:lpstr>
    </vt:vector>
  </TitlesOfParts>
  <Company>Provincia di Lodi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ciraudo</dc:creator>
  <cp:lastModifiedBy>ciraudo</cp:lastModifiedBy>
  <dcterms:created xsi:type="dcterms:W3CDTF">2025-08-25T07:09:36Z</dcterms:created>
  <dcterms:modified xsi:type="dcterms:W3CDTF">2025-09-04T10:00:41Z</dcterms:modified>
</cp:coreProperties>
</file>